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lvov_benchmarks\"/>
    </mc:Choice>
  </mc:AlternateContent>
  <bookViews>
    <workbookView xWindow="0" yWindow="0" windowWidth="28800" windowHeight="1392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M25" i="1" l="1"/>
  <c r="N25" i="1" s="1"/>
  <c r="M26" i="1"/>
  <c r="N26" i="1" s="1"/>
  <c r="M27" i="1" l="1"/>
  <c r="N27" i="1" s="1"/>
  <c r="F25" i="1"/>
  <c r="H25" i="1" s="1"/>
  <c r="F26" i="1"/>
  <c r="H26" i="1" s="1"/>
  <c r="F27" i="1"/>
  <c r="H27" i="1" s="1"/>
  <c r="G27" i="1"/>
  <c r="I27" i="1"/>
  <c r="G26" i="1"/>
  <c r="I26" i="1"/>
  <c r="G25" i="1"/>
  <c r="I25" i="1" s="1"/>
  <c r="M18" i="1"/>
  <c r="N18" i="1" s="1"/>
  <c r="M16" i="1"/>
  <c r="N16" i="1" s="1"/>
  <c r="G18" i="1"/>
  <c r="I18" i="1" s="1"/>
  <c r="F18" i="1"/>
  <c r="H18" i="1"/>
  <c r="F16" i="1"/>
  <c r="H16" i="1"/>
  <c r="G16" i="1"/>
  <c r="I16" i="1" s="1"/>
  <c r="I23" i="1"/>
  <c r="H23" i="1"/>
  <c r="M23" i="1" s="1"/>
  <c r="N23" i="1" s="1"/>
  <c r="G23" i="1"/>
  <c r="F23" i="1"/>
  <c r="H22" i="1"/>
  <c r="M22" i="1" s="1"/>
  <c r="N22" i="1" s="1"/>
  <c r="G22" i="1"/>
  <c r="I22" i="1" s="1"/>
  <c r="F22" i="1"/>
  <c r="I21" i="1"/>
  <c r="H21" i="1"/>
  <c r="M21" i="1" s="1"/>
  <c r="N21" i="1" s="1"/>
  <c r="G21" i="1"/>
  <c r="F21" i="1"/>
  <c r="H20" i="1"/>
  <c r="G20" i="1"/>
  <c r="I20" i="1" s="1"/>
  <c r="F20" i="1"/>
  <c r="I19" i="1"/>
  <c r="G19" i="1"/>
  <c r="F19" i="1"/>
  <c r="H19" i="1" s="1"/>
  <c r="M19" i="1" s="1"/>
  <c r="N19" i="1" s="1"/>
  <c r="G8" i="1"/>
  <c r="I8" i="1" s="1"/>
  <c r="F8" i="1"/>
  <c r="H8" i="1" s="1"/>
  <c r="G7" i="1"/>
  <c r="I7" i="1" s="1"/>
  <c r="F7" i="1"/>
  <c r="G14" i="1"/>
  <c r="I14" i="1" s="1"/>
  <c r="F14" i="1"/>
  <c r="H14" i="1" s="1"/>
  <c r="G13" i="1"/>
  <c r="I13" i="1" s="1"/>
  <c r="G12" i="1"/>
  <c r="I12" i="1" s="1"/>
  <c r="F13" i="1"/>
  <c r="H13" i="1" s="1"/>
  <c r="F12" i="1"/>
  <c r="H12" i="1" s="1"/>
  <c r="M20" i="1" l="1"/>
  <c r="N20" i="1" s="1"/>
  <c r="M12" i="1"/>
  <c r="N12" i="1" s="1"/>
  <c r="H7" i="1"/>
  <c r="M7" i="1" s="1"/>
  <c r="N7" i="1" s="1"/>
  <c r="M13" i="1"/>
  <c r="N13" i="1" s="1"/>
  <c r="M14" i="1"/>
  <c r="N14" i="1" s="1"/>
  <c r="M8" i="1"/>
  <c r="N8" i="1" s="1"/>
  <c r="G9" i="1"/>
  <c r="I9" i="1" s="1"/>
  <c r="F9" i="1"/>
  <c r="H9" i="1" s="1"/>
  <c r="G17" i="1"/>
  <c r="I17" i="1" s="1"/>
  <c r="F17" i="1"/>
  <c r="H17" i="1" s="1"/>
  <c r="M17" i="1" l="1"/>
  <c r="N17" i="1" s="1"/>
  <c r="M9" i="1"/>
  <c r="N9" i="1" s="1"/>
  <c r="G24" i="1"/>
  <c r="I24" i="1" s="1"/>
  <c r="F24" i="1"/>
  <c r="H24" i="1" s="1"/>
  <c r="G15" i="1"/>
  <c r="I15" i="1" s="1"/>
  <c r="F15" i="1"/>
  <c r="H15" i="1" s="1"/>
  <c r="G11" i="1"/>
  <c r="I11" i="1" s="1"/>
  <c r="F11" i="1"/>
  <c r="H11" i="1" s="1"/>
  <c r="G10" i="1"/>
  <c r="I10" i="1" s="1"/>
  <c r="F10" i="1"/>
  <c r="H10" i="1" s="1"/>
  <c r="M10" i="1" s="1"/>
  <c r="N10" i="1" s="1"/>
  <c r="H6" i="1"/>
  <c r="G6" i="1"/>
  <c r="I6" i="1" s="1"/>
  <c r="F6" i="1"/>
  <c r="M6" i="1" l="1"/>
  <c r="N6" i="1" s="1"/>
  <c r="M24" i="1"/>
  <c r="N24" i="1" s="1"/>
  <c r="M15" i="1"/>
  <c r="N15" i="1" s="1"/>
  <c r="M11" i="1"/>
  <c r="N11" i="1" s="1"/>
  <c r="N29" i="1" l="1"/>
</calcChain>
</file>

<file path=xl/sharedStrings.xml><?xml version="1.0" encoding="utf-8"?>
<sst xmlns="http://schemas.openxmlformats.org/spreadsheetml/2006/main" count="43" uniqueCount="43">
  <si>
    <t>ball</t>
  </si>
  <si>
    <t>bs_karate</t>
  </si>
  <si>
    <t>bs_orakul</t>
  </si>
  <si>
    <t>exolon</t>
  </si>
  <si>
    <t>lines</t>
  </si>
  <si>
    <t>ms_demo</t>
  </si>
  <si>
    <t>ms_elka</t>
  </si>
  <si>
    <t>ms_hjaunt</t>
  </si>
  <si>
    <t>ms_tsnaru</t>
  </si>
  <si>
    <t>rockman</t>
  </si>
  <si>
    <t>real</t>
  </si>
  <si>
    <t>0 - 0</t>
  </si>
  <si>
    <t>2 1/3 - 3/4</t>
  </si>
  <si>
    <t>2 1/3 - 0</t>
  </si>
  <si>
    <t>add_acc</t>
  </si>
  <si>
    <t>add_wr</t>
  </si>
  <si>
    <t>accesses</t>
  </si>
  <si>
    <t>writes</t>
  </si>
  <si>
    <t>acc</t>
  </si>
  <si>
    <t>wr</t>
  </si>
  <si>
    <t>res</t>
  </si>
  <si>
    <t>drmario (intro)</t>
  </si>
  <si>
    <t>+/-</t>
  </si>
  <si>
    <t>mission (music)</t>
  </si>
  <si>
    <t>mission (voice)</t>
  </si>
  <si>
    <t>cosmos (title)</t>
  </si>
  <si>
    <t>cosmos (ingame)</t>
  </si>
  <si>
    <t>bs_awarez (hymn)</t>
  </si>
  <si>
    <t>bs_awarez (draw)</t>
  </si>
  <si>
    <t>bs_kwadro (menu)</t>
  </si>
  <si>
    <t>bs_kwadro (concert)</t>
  </si>
  <si>
    <t>pi32</t>
  </si>
  <si>
    <t>mandel</t>
  </si>
  <si>
    <t>pirk20</t>
  </si>
  <si>
    <t>Доп. тактов на обращение к ОЗУ:</t>
  </si>
  <si>
    <t>Плюс на запись:</t>
  </si>
  <si>
    <t>overall:</t>
  </si>
  <si>
    <t>2,25/0,75</t>
  </si>
  <si>
    <t>2,333/0,75</t>
  </si>
  <si>
    <t>2,3/0,75</t>
  </si>
  <si>
    <t>2,25/0</t>
  </si>
  <si>
    <t>2,5/0</t>
  </si>
  <si>
    <t>wr/acc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</si>
</sst>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\+0.00%;\-0.00%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4" borderId="0" xfId="0" applyFill="1"/>
    <xf numFmtId="164" fontId="0" fillId="4" borderId="0" xfId="0" applyNumberFormat="1" applyFill="1"/>
    <xf numFmtId="165" fontId="0" fillId="3" borderId="0" xfId="0" applyNumberFormat="1" applyFill="1"/>
    <xf numFmtId="0" fontId="1" fillId="0" borderId="0" xfId="0" applyFont="1"/>
    <xf numFmtId="165" fontId="1" fillId="0" borderId="0" xfId="0" quotePrefix="1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4" fontId="0" fillId="2" borderId="0" xfId="0" applyNumberFormat="1" applyFill="1"/>
    <xf numFmtId="0" fontId="2" fillId="4" borderId="0" xfId="0" applyFont="1" applyFill="1"/>
    <xf numFmtId="164" fontId="1" fillId="2" borderId="3" xfId="0" applyNumberFormat="1" applyFont="1" applyFill="1" applyBorder="1"/>
    <xf numFmtId="164" fontId="1" fillId="2" borderId="6" xfId="0" applyNumberFormat="1" applyFont="1" applyFill="1" applyBorder="1"/>
    <xf numFmtId="165" fontId="3" fillId="3" borderId="0" xfId="0" applyNumberFormat="1" applyFont="1" applyFill="1"/>
    <xf numFmtId="165" fontId="0" fillId="0" borderId="0" xfId="0" applyNumberFormat="1" applyAlignment="1">
      <alignment horizontal="right"/>
    </xf>
    <xf numFmtId="164" fontId="2" fillId="4" borderId="0" xfId="0" applyNumberFormat="1" applyFont="1" applyFill="1"/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topLeftCell="A2" workbookViewId="0">
      <selection activeCell="N29" sqref="N29"/>
    </sheetView>
  </sheetViews>
  <sheetFormatPr defaultRowHeight="15" x14ac:dyDescent="0.25"/>
  <cols>
    <col min="1" max="1" width="19.28515625" bestFit="1" customWidth="1"/>
    <col min="2" max="3" width="9.140625" style="1"/>
    <col min="4" max="4" width="9.7109375" style="1" bestFit="1" customWidth="1"/>
    <col min="5" max="5" width="9.140625" style="1"/>
    <col min="10" max="10" width="9.140625" style="1"/>
    <col min="11" max="12" width="5.5703125" bestFit="1" customWidth="1"/>
    <col min="13" max="13" width="9.140625" style="1"/>
    <col min="14" max="14" width="9.140625" style="2"/>
    <col min="16" max="17" width="8.140625" style="2" bestFit="1" customWidth="1"/>
    <col min="18" max="18" width="9" style="2" bestFit="1" customWidth="1"/>
    <col min="19" max="19" width="8" style="2" bestFit="1" customWidth="1"/>
    <col min="20" max="20" width="10" style="2" bestFit="1" customWidth="1"/>
  </cols>
  <sheetData>
    <row r="1" spans="1:20" ht="15.75" thickBot="1" x14ac:dyDescent="0.3"/>
    <row r="2" spans="1:20" x14ac:dyDescent="0.25">
      <c r="H2" s="17" t="s">
        <v>34</v>
      </c>
      <c r="I2" s="18"/>
      <c r="J2" s="18"/>
      <c r="K2" s="18"/>
      <c r="L2" s="18"/>
      <c r="M2" s="12">
        <v>2.3330000000000002</v>
      </c>
    </row>
    <row r="3" spans="1:20" ht="15.75" thickBot="1" x14ac:dyDescent="0.3">
      <c r="H3" s="19" t="s">
        <v>35</v>
      </c>
      <c r="I3" s="20"/>
      <c r="J3" s="20"/>
      <c r="K3" s="20"/>
      <c r="L3" s="20"/>
      <c r="M3" s="13">
        <v>0.75</v>
      </c>
    </row>
    <row r="5" spans="1:20" x14ac:dyDescent="0.25">
      <c r="B5" s="8" t="s">
        <v>10</v>
      </c>
      <c r="C5" s="8" t="s">
        <v>11</v>
      </c>
      <c r="D5" s="8" t="s">
        <v>13</v>
      </c>
      <c r="E5" s="8" t="s">
        <v>12</v>
      </c>
      <c r="F5" s="9" t="s">
        <v>14</v>
      </c>
      <c r="G5" s="9" t="s">
        <v>15</v>
      </c>
      <c r="H5" s="9" t="s">
        <v>16</v>
      </c>
      <c r="I5" s="9" t="s">
        <v>17</v>
      </c>
      <c r="J5" s="8" t="s">
        <v>42</v>
      </c>
      <c r="K5" s="9" t="s">
        <v>18</v>
      </c>
      <c r="L5" s="9" t="s">
        <v>19</v>
      </c>
      <c r="M5" s="8" t="s">
        <v>20</v>
      </c>
      <c r="N5" s="7" t="s">
        <v>22</v>
      </c>
      <c r="P5" s="15" t="s">
        <v>40</v>
      </c>
      <c r="Q5" s="15" t="s">
        <v>41</v>
      </c>
      <c r="R5" s="15" t="s">
        <v>37</v>
      </c>
      <c r="S5" s="15" t="s">
        <v>39</v>
      </c>
      <c r="T5" s="15" t="s">
        <v>38</v>
      </c>
    </row>
    <row r="6" spans="1:20" x14ac:dyDescent="0.25">
      <c r="A6" s="6" t="s">
        <v>0</v>
      </c>
      <c r="B6" s="10">
        <v>8.9429999999999996</v>
      </c>
      <c r="C6" s="10">
        <v>8.1549999999999994</v>
      </c>
      <c r="D6" s="10">
        <v>9.218</v>
      </c>
      <c r="E6" s="10">
        <v>9.3089999999999993</v>
      </c>
      <c r="F6" s="3">
        <f t="shared" ref="F6:G8" si="0">D6-C6</f>
        <v>1.0630000000000006</v>
      </c>
      <c r="G6" s="3">
        <f t="shared" si="0"/>
        <v>9.0999999999999304E-2</v>
      </c>
      <c r="H6" s="3">
        <f t="shared" ref="H6:H24" si="1">F6/2.3333</f>
        <v>0.45557793682766923</v>
      </c>
      <c r="I6" s="3">
        <f t="shared" ref="I6:I27" si="2">G6/0.75</f>
        <v>0.1213333333333324</v>
      </c>
      <c r="J6" s="4">
        <f>I6/H6</f>
        <v>0.26632837880213012</v>
      </c>
      <c r="K6" s="10">
        <f>$M$2</f>
        <v>2.3330000000000002</v>
      </c>
      <c r="L6" s="10">
        <f>$M$3</f>
        <v>0.75</v>
      </c>
      <c r="M6" s="4">
        <f t="shared" ref="M6:M27" si="3">C6+H6*K6+I6*L6</f>
        <v>9.3088633266189511</v>
      </c>
      <c r="N6" s="14">
        <f t="shared" ref="N6:N27" si="4">(M6-B6)/B6</f>
        <v>4.0910581082293583E-2</v>
      </c>
      <c r="P6" s="2">
        <v>2.6506805083557572E-2</v>
      </c>
      <c r="Q6" s="2">
        <v>3.9242406582709791E-2</v>
      </c>
      <c r="R6" s="2">
        <v>3.6682361384575049E-2</v>
      </c>
      <c r="S6" s="2">
        <v>3.9229481684405536E-2</v>
      </c>
      <c r="T6" s="2">
        <v>4.0910581082293583E-2</v>
      </c>
    </row>
    <row r="7" spans="1:20" x14ac:dyDescent="0.25">
      <c r="A7" s="6" t="s">
        <v>25</v>
      </c>
      <c r="B7" s="10">
        <v>10.707000000000001</v>
      </c>
      <c r="C7" s="10">
        <v>10.851000000000001</v>
      </c>
      <c r="D7" s="10">
        <v>10.818</v>
      </c>
      <c r="E7" s="10">
        <v>10.744999999999999</v>
      </c>
      <c r="F7" s="11">
        <f t="shared" si="0"/>
        <v>-3.3000000000001251E-2</v>
      </c>
      <c r="G7" s="11">
        <f t="shared" si="0"/>
        <v>-7.3000000000000398E-2</v>
      </c>
      <c r="H7" s="11">
        <f t="shared" si="1"/>
        <v>-1.4143059186560345E-2</v>
      </c>
      <c r="I7" s="11">
        <f t="shared" si="2"/>
        <v>-9.7333333333333868E-2</v>
      </c>
      <c r="J7" s="4">
        <f t="shared" ref="J7:J27" si="5">I7/H7</f>
        <v>6.8820565656563426</v>
      </c>
      <c r="K7" s="10">
        <f t="shared" ref="K7:K27" si="6">$M$2</f>
        <v>2.3330000000000002</v>
      </c>
      <c r="L7" s="10">
        <f t="shared" ref="L7:L27" si="7">$M$3</f>
        <v>0.75</v>
      </c>
      <c r="M7" s="4">
        <f t="shared" si="3"/>
        <v>10.745004242917755</v>
      </c>
      <c r="N7" s="5">
        <f t="shared" si="4"/>
        <v>3.5494763162187614E-3</v>
      </c>
      <c r="P7" s="2">
        <v>1.0477081986573251E-2</v>
      </c>
      <c r="Q7" s="2">
        <v>1.0146852716316278E-2</v>
      </c>
      <c r="R7" s="2">
        <v>3.6591124339440942E-3</v>
      </c>
      <c r="S7" s="2">
        <v>3.5930665798926328E-3</v>
      </c>
      <c r="T7" s="2">
        <v>3.5494763162187614E-3</v>
      </c>
    </row>
    <row r="8" spans="1:20" x14ac:dyDescent="0.25">
      <c r="A8" s="6" t="s">
        <v>26</v>
      </c>
      <c r="B8" s="10">
        <v>1.127</v>
      </c>
      <c r="C8" s="10">
        <v>1.1220000000000001</v>
      </c>
      <c r="D8" s="10">
        <v>1.127</v>
      </c>
      <c r="E8" s="10">
        <v>1.127</v>
      </c>
      <c r="F8" s="3">
        <f t="shared" si="0"/>
        <v>4.9999999999998934E-3</v>
      </c>
      <c r="G8" s="3">
        <f t="shared" si="0"/>
        <v>0</v>
      </c>
      <c r="H8" s="3">
        <f t="shared" si="1"/>
        <v>2.142887755539319E-3</v>
      </c>
      <c r="I8" s="3">
        <f t="shared" si="2"/>
        <v>0</v>
      </c>
      <c r="J8" s="4">
        <f t="shared" si="5"/>
        <v>0</v>
      </c>
      <c r="K8" s="10">
        <f t="shared" si="6"/>
        <v>2.3330000000000002</v>
      </c>
      <c r="L8" s="10">
        <f t="shared" si="7"/>
        <v>0.75</v>
      </c>
      <c r="M8" s="4">
        <f t="shared" si="3"/>
        <v>1.1269993571336734</v>
      </c>
      <c r="N8" s="5">
        <f t="shared" si="4"/>
        <v>-5.7042265005918174E-7</v>
      </c>
      <c r="P8" s="2">
        <v>-1.5838735584426409E-4</v>
      </c>
      <c r="Q8" s="2">
        <v>3.1696485257174989E-4</v>
      </c>
      <c r="R8" s="2">
        <v>-1.5838735584426409E-4</v>
      </c>
      <c r="S8" s="2">
        <v>-6.3316914161100701E-5</v>
      </c>
      <c r="T8" s="2">
        <v>-5.7042265005918174E-7</v>
      </c>
    </row>
    <row r="9" spans="1:20" x14ac:dyDescent="0.25">
      <c r="A9" s="6" t="s">
        <v>21</v>
      </c>
      <c r="B9" s="10">
        <v>46.692999999999998</v>
      </c>
      <c r="C9" s="10">
        <v>34.325000000000003</v>
      </c>
      <c r="D9" s="10">
        <v>49.706000000000003</v>
      </c>
      <c r="E9" s="10">
        <v>49.881999999999998</v>
      </c>
      <c r="F9" s="3">
        <f t="shared" ref="F9:G13" si="8">D9-C9</f>
        <v>15.381</v>
      </c>
      <c r="G9" s="3">
        <f t="shared" si="8"/>
        <v>0.17599999999999483</v>
      </c>
      <c r="H9" s="3">
        <f t="shared" si="1"/>
        <v>6.5919513135901946</v>
      </c>
      <c r="I9" s="3">
        <f t="shared" si="2"/>
        <v>0.23466666666665978</v>
      </c>
      <c r="J9" s="4">
        <f t="shared" si="5"/>
        <v>3.5598968424245314E-2</v>
      </c>
      <c r="K9" s="10">
        <f t="shared" si="6"/>
        <v>2.3330000000000002</v>
      </c>
      <c r="L9" s="10">
        <f t="shared" si="7"/>
        <v>0.75</v>
      </c>
      <c r="M9" s="4">
        <f t="shared" si="3"/>
        <v>49.880022414605925</v>
      </c>
      <c r="N9" s="14">
        <f t="shared" si="4"/>
        <v>6.8254822234723136E-2</v>
      </c>
      <c r="P9" s="2">
        <v>5.2767876460667322E-2</v>
      </c>
      <c r="Q9" s="2">
        <v>8.8061985393431408E-2</v>
      </c>
      <c r="R9" s="2">
        <v>5.6537178069045339E-2</v>
      </c>
      <c r="S9" s="2">
        <v>6.3595999855598218E-2</v>
      </c>
      <c r="T9" s="2">
        <v>6.8254822234723136E-2</v>
      </c>
    </row>
    <row r="10" spans="1:20" x14ac:dyDescent="0.25">
      <c r="A10" s="6" t="s">
        <v>3</v>
      </c>
      <c r="B10" s="10">
        <v>50.517000000000003</v>
      </c>
      <c r="C10" s="10">
        <v>33.009</v>
      </c>
      <c r="D10" s="10">
        <v>50.228999999999999</v>
      </c>
      <c r="E10" s="10">
        <v>50.238999999999997</v>
      </c>
      <c r="F10" s="3">
        <f t="shared" si="8"/>
        <v>17.22</v>
      </c>
      <c r="G10" s="3">
        <f t="shared" si="8"/>
        <v>9.9999999999980105E-3</v>
      </c>
      <c r="H10" s="3">
        <f t="shared" si="1"/>
        <v>7.3801054300775721</v>
      </c>
      <c r="I10" s="3">
        <f t="shared" si="2"/>
        <v>1.333333333333068E-2</v>
      </c>
      <c r="J10" s="4">
        <f t="shared" si="5"/>
        <v>1.806658923731735E-3</v>
      </c>
      <c r="K10" s="10">
        <f t="shared" si="6"/>
        <v>2.3330000000000002</v>
      </c>
      <c r="L10" s="10">
        <f t="shared" si="7"/>
        <v>0.75</v>
      </c>
      <c r="M10" s="4">
        <f t="shared" si="3"/>
        <v>50.236785968370974</v>
      </c>
      <c r="N10" s="14">
        <f t="shared" si="4"/>
        <v>-5.5469254236995289E-3</v>
      </c>
      <c r="P10" s="2">
        <v>-1.7870474935674337E-2</v>
      </c>
      <c r="Q10" s="2">
        <v>1.865240562966777E-2</v>
      </c>
      <c r="R10" s="2">
        <v>-1.7672521771393043E-2</v>
      </c>
      <c r="S10" s="2">
        <v>-1.0367945658324707E-2</v>
      </c>
      <c r="T10" s="2">
        <v>-5.5469254236995289E-3</v>
      </c>
    </row>
    <row r="11" spans="1:20" x14ac:dyDescent="0.25">
      <c r="A11" s="6" t="s">
        <v>4</v>
      </c>
      <c r="B11" s="10">
        <v>22.506</v>
      </c>
      <c r="C11" s="10">
        <v>22.143999999999998</v>
      </c>
      <c r="D11" s="10">
        <v>22.475999999999999</v>
      </c>
      <c r="E11" s="10">
        <v>22.477</v>
      </c>
      <c r="F11" s="3">
        <f t="shared" si="8"/>
        <v>0.33200000000000074</v>
      </c>
      <c r="G11" s="3">
        <f t="shared" si="8"/>
        <v>1.0000000000012221E-3</v>
      </c>
      <c r="H11" s="3">
        <f t="shared" si="1"/>
        <v>0.14228774696781415</v>
      </c>
      <c r="I11" s="3">
        <f t="shared" si="2"/>
        <v>1.3333333333349628E-3</v>
      </c>
      <c r="J11" s="4">
        <f t="shared" si="5"/>
        <v>9.3706827309351249E-3</v>
      </c>
      <c r="K11" s="10">
        <f t="shared" si="6"/>
        <v>2.3330000000000002</v>
      </c>
      <c r="L11" s="10">
        <f t="shared" si="7"/>
        <v>0.75</v>
      </c>
      <c r="M11" s="4">
        <f t="shared" si="3"/>
        <v>22.476957313675911</v>
      </c>
      <c r="N11" s="5">
        <f t="shared" si="4"/>
        <v>-1.2904419409974928E-3</v>
      </c>
      <c r="P11" s="2">
        <v>-1.859618293895805E-3</v>
      </c>
      <c r="Q11" s="2">
        <v>-2.7906480851624087E-4</v>
      </c>
      <c r="R11" s="2">
        <v>-1.8151856981435067E-3</v>
      </c>
      <c r="S11" s="2">
        <v>-1.4990750010675624E-3</v>
      </c>
      <c r="T11" s="2">
        <v>-1.2904419409974928E-3</v>
      </c>
    </row>
    <row r="12" spans="1:20" x14ac:dyDescent="0.25">
      <c r="A12" s="6" t="s">
        <v>23</v>
      </c>
      <c r="B12" s="10">
        <v>55.198</v>
      </c>
      <c r="C12" s="10">
        <v>55.192999999999998</v>
      </c>
      <c r="D12" s="10">
        <v>55.220999999999997</v>
      </c>
      <c r="E12" s="10">
        <v>55.378</v>
      </c>
      <c r="F12" s="3">
        <f t="shared" si="8"/>
        <v>2.7999999999998693E-2</v>
      </c>
      <c r="G12" s="3">
        <f t="shared" si="8"/>
        <v>0.15700000000000358</v>
      </c>
      <c r="H12" s="3">
        <f t="shared" si="1"/>
        <v>1.2000171431019883E-2</v>
      </c>
      <c r="I12" s="3">
        <f t="shared" si="2"/>
        <v>0.20933333333333812</v>
      </c>
      <c r="J12" s="16">
        <f t="shared" si="5"/>
        <v>17.444195238096452</v>
      </c>
      <c r="K12" s="10">
        <f t="shared" si="6"/>
        <v>2.3330000000000002</v>
      </c>
      <c r="L12" s="10">
        <f t="shared" si="7"/>
        <v>0.75</v>
      </c>
      <c r="M12" s="4">
        <f t="shared" si="3"/>
        <v>55.377996399948572</v>
      </c>
      <c r="N12" s="5">
        <f t="shared" si="4"/>
        <v>3.260922496260212E-3</v>
      </c>
      <c r="P12" s="2">
        <v>3.9857215333512713E-4</v>
      </c>
      <c r="Q12" s="2">
        <v>4.5292272505433019E-4</v>
      </c>
      <c r="R12" s="2">
        <v>3.2428781064494355E-3</v>
      </c>
      <c r="S12" s="2">
        <v>3.2537482207933015E-3</v>
      </c>
      <c r="T12" s="2">
        <v>3.260922496260212E-3</v>
      </c>
    </row>
    <row r="13" spans="1:20" x14ac:dyDescent="0.25">
      <c r="A13" s="6" t="s">
        <v>24</v>
      </c>
      <c r="B13" s="10">
        <v>19.64</v>
      </c>
      <c r="C13" s="10">
        <v>12.186999999999999</v>
      </c>
      <c r="D13" s="10">
        <v>19.271999999999998</v>
      </c>
      <c r="E13" s="10">
        <v>19.306000000000001</v>
      </c>
      <c r="F13" s="3">
        <f t="shared" si="8"/>
        <v>7.0849999999999991</v>
      </c>
      <c r="G13" s="3">
        <f t="shared" si="8"/>
        <v>3.4000000000002473E-2</v>
      </c>
      <c r="H13" s="3">
        <f t="shared" si="1"/>
        <v>3.0364719495992798</v>
      </c>
      <c r="I13" s="3">
        <f t="shared" si="2"/>
        <v>4.5333333333336633E-2</v>
      </c>
      <c r="J13" s="4">
        <f t="shared" si="5"/>
        <v>1.4929607151259615E-2</v>
      </c>
      <c r="K13" s="10">
        <f t="shared" si="6"/>
        <v>2.3330000000000002</v>
      </c>
      <c r="L13" s="10">
        <f t="shared" si="7"/>
        <v>0.75</v>
      </c>
      <c r="M13" s="4">
        <f t="shared" si="3"/>
        <v>19.305089058415124</v>
      </c>
      <c r="N13" s="14">
        <f t="shared" si="4"/>
        <v>-1.7052491934056852E-2</v>
      </c>
      <c r="P13" s="2">
        <v>-3.1615993554054034E-2</v>
      </c>
      <c r="Q13" s="2">
        <v>7.0356351322911105E-3</v>
      </c>
      <c r="R13" s="2">
        <v>-2.9884832657923559E-2</v>
      </c>
      <c r="S13" s="2">
        <v>-2.2154506920654675E-2</v>
      </c>
      <c r="T13" s="2">
        <v>-1.7052491934056852E-2</v>
      </c>
    </row>
    <row r="14" spans="1:20" x14ac:dyDescent="0.25">
      <c r="A14" s="6" t="s">
        <v>9</v>
      </c>
      <c r="B14" s="10">
        <v>21.088000000000001</v>
      </c>
      <c r="C14" s="10">
        <v>13.087999999999999</v>
      </c>
      <c r="D14" s="10">
        <v>20.736999999999998</v>
      </c>
      <c r="E14" s="10">
        <v>20.88</v>
      </c>
      <c r="F14" s="3">
        <f t="shared" ref="F14:F24" si="9">D14-C14</f>
        <v>7.6489999999999991</v>
      </c>
      <c r="G14" s="3">
        <f t="shared" ref="G14:G24" si="10">E14-D14</f>
        <v>0.14300000000000068</v>
      </c>
      <c r="H14" s="3">
        <f t="shared" si="1"/>
        <v>3.2781896884241202</v>
      </c>
      <c r="I14" s="3">
        <f t="shared" si="2"/>
        <v>0.19066666666666757</v>
      </c>
      <c r="J14" s="4">
        <f t="shared" si="5"/>
        <v>5.8162182420360239E-2</v>
      </c>
      <c r="K14" s="10">
        <f t="shared" si="6"/>
        <v>2.3330000000000002</v>
      </c>
      <c r="L14" s="10">
        <f t="shared" si="7"/>
        <v>0.75</v>
      </c>
      <c r="M14" s="4">
        <f t="shared" si="3"/>
        <v>20.879016543093471</v>
      </c>
      <c r="N14" s="14">
        <f t="shared" si="4"/>
        <v>-9.9100652933673313E-3</v>
      </c>
      <c r="P14" s="2">
        <v>-2.9593759533655735E-2</v>
      </c>
      <c r="Q14" s="2">
        <v>9.2694528196271813E-3</v>
      </c>
      <c r="R14" s="2">
        <v>-2.2812651794657222E-2</v>
      </c>
      <c r="S14" s="2">
        <v>-1.5040009324000569E-2</v>
      </c>
      <c r="T14" s="2">
        <v>-9.9100652933673313E-3</v>
      </c>
    </row>
    <row r="15" spans="1:20" x14ac:dyDescent="0.25">
      <c r="A15" s="6" t="s">
        <v>5</v>
      </c>
      <c r="B15" s="10">
        <v>39.71</v>
      </c>
      <c r="C15" s="10">
        <v>25.904</v>
      </c>
      <c r="D15" s="10">
        <v>41.317999999999998</v>
      </c>
      <c r="E15" s="10">
        <v>41.350999999999999</v>
      </c>
      <c r="F15" s="3">
        <f t="shared" si="9"/>
        <v>15.413999999999998</v>
      </c>
      <c r="G15" s="3">
        <f t="shared" si="10"/>
        <v>3.3000000000001251E-2</v>
      </c>
      <c r="H15" s="3">
        <f t="shared" si="1"/>
        <v>6.6060943727767532</v>
      </c>
      <c r="I15" s="3">
        <f t="shared" si="2"/>
        <v>4.400000000000167E-2</v>
      </c>
      <c r="J15" s="4">
        <f t="shared" si="5"/>
        <v>6.6605164136501818E-3</v>
      </c>
      <c r="K15" s="10">
        <f t="shared" si="6"/>
        <v>2.3330000000000002</v>
      </c>
      <c r="L15" s="10">
        <f t="shared" si="7"/>
        <v>0.75</v>
      </c>
      <c r="M15" s="4">
        <f t="shared" si="3"/>
        <v>41.349018171688165</v>
      </c>
      <c r="N15" s="14">
        <f t="shared" si="4"/>
        <v>4.1274695837022521E-2</v>
      </c>
      <c r="P15" s="2">
        <v>2.6635918880576471E-2</v>
      </c>
      <c r="Q15" s="2">
        <v>6.8225533415811709E-2</v>
      </c>
      <c r="R15" s="2">
        <v>2.7466943811324425E-2</v>
      </c>
      <c r="S15" s="2">
        <v>3.5784866718371403E-2</v>
      </c>
      <c r="T15" s="2">
        <v>4.1274695837022521E-2</v>
      </c>
    </row>
    <row r="16" spans="1:20" x14ac:dyDescent="0.25">
      <c r="A16" s="6" t="s">
        <v>6</v>
      </c>
      <c r="B16" s="10">
        <v>18.858000000000001</v>
      </c>
      <c r="C16" s="10">
        <v>12.814</v>
      </c>
      <c r="D16" s="10">
        <v>19.841000000000001</v>
      </c>
      <c r="E16" s="10">
        <v>19.963000000000001</v>
      </c>
      <c r="F16" s="3">
        <f t="shared" si="9"/>
        <v>7.027000000000001</v>
      </c>
      <c r="G16" s="3">
        <f t="shared" si="10"/>
        <v>0.12199999999999989</v>
      </c>
      <c r="H16" s="3">
        <f t="shared" si="1"/>
        <v>3.0116144516350238</v>
      </c>
      <c r="I16" s="3">
        <f t="shared" si="2"/>
        <v>0.16266666666666652</v>
      </c>
      <c r="J16" s="4">
        <f t="shared" si="5"/>
        <v>5.4013111332479422E-2</v>
      </c>
      <c r="K16" s="10">
        <f t="shared" si="6"/>
        <v>2.3330000000000002</v>
      </c>
      <c r="L16" s="10">
        <f t="shared" si="7"/>
        <v>0.75</v>
      </c>
      <c r="M16" s="4">
        <f t="shared" si="3"/>
        <v>19.962096515664513</v>
      </c>
      <c r="N16" s="5">
        <f t="shared" si="4"/>
        <v>5.8547911531684808E-2</v>
      </c>
      <c r="P16" s="2">
        <v>3.8823444489278006E-2</v>
      </c>
      <c r="Q16" s="2">
        <v>7.8748336466621993E-2</v>
      </c>
      <c r="R16" s="2">
        <v>4.5292847395206517E-2</v>
      </c>
      <c r="S16" s="2">
        <v>5.3277825790675311E-2</v>
      </c>
      <c r="T16" s="2">
        <v>5.8547911531684808E-2</v>
      </c>
    </row>
    <row r="17" spans="1:20" x14ac:dyDescent="0.25">
      <c r="A17" s="6" t="s">
        <v>7</v>
      </c>
      <c r="B17" s="10">
        <v>108.85899999999999</v>
      </c>
      <c r="C17" s="10">
        <v>71.584999999999994</v>
      </c>
      <c r="D17" s="10">
        <v>112.393</v>
      </c>
      <c r="E17" s="10">
        <v>112.66500000000001</v>
      </c>
      <c r="F17" s="3">
        <f t="shared" si="9"/>
        <v>40.808000000000007</v>
      </c>
      <c r="G17" s="3">
        <f t="shared" si="10"/>
        <v>0.27200000000000557</v>
      </c>
      <c r="H17" s="3">
        <f t="shared" si="1"/>
        <v>17.489392705610083</v>
      </c>
      <c r="I17" s="3">
        <f t="shared" si="2"/>
        <v>0.36266666666667408</v>
      </c>
      <c r="J17" s="4">
        <f t="shared" si="5"/>
        <v>2.0736378487878616E-2</v>
      </c>
      <c r="K17" s="10">
        <f t="shared" si="6"/>
        <v>2.3330000000000002</v>
      </c>
      <c r="L17" s="10">
        <f t="shared" si="7"/>
        <v>0.75</v>
      </c>
      <c r="M17" s="4">
        <f t="shared" si="3"/>
        <v>112.65975318218833</v>
      </c>
      <c r="N17" s="5">
        <f t="shared" si="4"/>
        <v>3.4914459825906269E-2</v>
      </c>
      <c r="P17" s="2">
        <v>1.9080954148234717E-2</v>
      </c>
      <c r="Q17" s="2">
        <v>5.9246197044114025E-2</v>
      </c>
      <c r="R17" s="2">
        <v>2.1579599184474305E-2</v>
      </c>
      <c r="S17" s="2">
        <v>2.9612647763650166E-2</v>
      </c>
      <c r="T17" s="2">
        <v>3.4914459825906269E-2</v>
      </c>
    </row>
    <row r="18" spans="1:20" x14ac:dyDescent="0.25">
      <c r="A18" s="6" t="s">
        <v>8</v>
      </c>
      <c r="B18" s="10">
        <v>148.83500000000001</v>
      </c>
      <c r="C18" s="10">
        <v>97.78</v>
      </c>
      <c r="D18" s="10">
        <v>153.702</v>
      </c>
      <c r="E18" s="10">
        <v>153.93899999999999</v>
      </c>
      <c r="F18" s="3">
        <f t="shared" si="9"/>
        <v>55.921999999999997</v>
      </c>
      <c r="G18" s="3">
        <f t="shared" si="10"/>
        <v>0.23699999999999477</v>
      </c>
      <c r="H18" s="3">
        <f t="shared" si="1"/>
        <v>23.966913813054472</v>
      </c>
      <c r="I18" s="3">
        <f t="shared" si="2"/>
        <v>0.31599999999999301</v>
      </c>
      <c r="J18" s="4">
        <f t="shared" si="5"/>
        <v>1.3184843174421224E-2</v>
      </c>
      <c r="K18" s="10">
        <f t="shared" si="6"/>
        <v>2.3330000000000002</v>
      </c>
      <c r="L18" s="10">
        <f t="shared" si="7"/>
        <v>0.75</v>
      </c>
      <c r="M18" s="4">
        <f t="shared" si="3"/>
        <v>153.93180992585607</v>
      </c>
      <c r="N18" s="5">
        <f t="shared" si="4"/>
        <v>3.4244700009111187E-2</v>
      </c>
      <c r="P18" s="2">
        <v>1.928683494724065E-2</v>
      </c>
      <c r="Q18" s="2">
        <v>5.9544358065214367E-2</v>
      </c>
      <c r="R18" s="2">
        <v>2.0879202333944011E-2</v>
      </c>
      <c r="S18" s="2">
        <v>2.8930706957538604E-2</v>
      </c>
      <c r="T18" s="2">
        <v>3.4244700009111187E-2</v>
      </c>
    </row>
    <row r="19" spans="1:20" x14ac:dyDescent="0.25">
      <c r="A19" s="6" t="s">
        <v>28</v>
      </c>
      <c r="B19" s="10">
        <v>9.8670000000000009</v>
      </c>
      <c r="C19" s="10">
        <v>7.1890000000000001</v>
      </c>
      <c r="D19" s="10">
        <v>9.6880000000000006</v>
      </c>
      <c r="E19" s="10">
        <v>9.8529999999999998</v>
      </c>
      <c r="F19" s="3">
        <f t="shared" si="9"/>
        <v>2.4990000000000006</v>
      </c>
      <c r="G19" s="3">
        <f t="shared" si="10"/>
        <v>0.16499999999999915</v>
      </c>
      <c r="H19" s="3">
        <f t="shared" si="1"/>
        <v>1.0710153002185747</v>
      </c>
      <c r="I19" s="3">
        <f t="shared" si="2"/>
        <v>0.21999999999999886</v>
      </c>
      <c r="J19" s="4">
        <f t="shared" si="5"/>
        <v>0.2054125650260093</v>
      </c>
      <c r="K19" s="10">
        <f t="shared" si="6"/>
        <v>2.3330000000000002</v>
      </c>
      <c r="L19" s="10">
        <f t="shared" si="7"/>
        <v>0.75</v>
      </c>
      <c r="M19" s="4">
        <f t="shared" si="3"/>
        <v>9.852678695409935</v>
      </c>
      <c r="N19" s="14">
        <f t="shared" si="4"/>
        <v>-1.4514345383668656E-3</v>
      </c>
      <c r="P19" s="2">
        <v>-2.7183092582163549E-2</v>
      </c>
      <c r="Q19" s="2">
        <v>-4.6797350112870972E-5</v>
      </c>
      <c r="R19" s="2">
        <v>-1.0460684555407784E-2</v>
      </c>
      <c r="S19" s="2">
        <v>-5.0334255089976489E-3</v>
      </c>
      <c r="T19" s="2">
        <v>-1.4514345383668656E-3</v>
      </c>
    </row>
    <row r="20" spans="1:20" x14ac:dyDescent="0.25">
      <c r="A20" s="6" t="s">
        <v>27</v>
      </c>
      <c r="B20" s="10">
        <v>53.168999999999997</v>
      </c>
      <c r="C20" s="10">
        <v>52.756</v>
      </c>
      <c r="D20" s="10">
        <v>53.17</v>
      </c>
      <c r="E20" s="10">
        <v>53.185000000000002</v>
      </c>
      <c r="F20" s="3">
        <f t="shared" si="9"/>
        <v>0.41400000000000148</v>
      </c>
      <c r="G20" s="3">
        <f t="shared" si="10"/>
        <v>1.5000000000000568E-2</v>
      </c>
      <c r="H20" s="3">
        <f t="shared" si="1"/>
        <v>0.17743110615866003</v>
      </c>
      <c r="I20" s="3">
        <f t="shared" si="2"/>
        <v>2.0000000000000757E-2</v>
      </c>
      <c r="J20" s="4">
        <f t="shared" si="5"/>
        <v>0.1127198067632889</v>
      </c>
      <c r="K20" s="10">
        <f t="shared" si="6"/>
        <v>2.3330000000000002</v>
      </c>
      <c r="L20" s="10">
        <f t="shared" si="7"/>
        <v>0.75</v>
      </c>
      <c r="M20" s="4">
        <f t="shared" si="3"/>
        <v>53.184946770668155</v>
      </c>
      <c r="N20" s="5">
        <f t="shared" si="4"/>
        <v>2.99926097315319E-4</v>
      </c>
      <c r="P20" s="2">
        <v>-2.5917378816627012E-4</v>
      </c>
      <c r="Q20" s="2">
        <v>5.7510514391186855E-4</v>
      </c>
      <c r="R20" s="2">
        <v>2.294549186533793E-5</v>
      </c>
      <c r="S20" s="2">
        <v>1.898012782809924E-4</v>
      </c>
      <c r="T20" s="2">
        <v>2.99926097315319E-4</v>
      </c>
    </row>
    <row r="21" spans="1:20" x14ac:dyDescent="0.25">
      <c r="A21" s="6" t="s">
        <v>1</v>
      </c>
      <c r="B21" s="10">
        <v>61.933</v>
      </c>
      <c r="C21" s="10">
        <v>40.076999999999998</v>
      </c>
      <c r="D21" s="10">
        <v>61.561999999999998</v>
      </c>
      <c r="E21" s="10">
        <v>62.338000000000001</v>
      </c>
      <c r="F21" s="3">
        <f t="shared" si="9"/>
        <v>21.484999999999999</v>
      </c>
      <c r="G21" s="3">
        <f t="shared" si="10"/>
        <v>0.77600000000000335</v>
      </c>
      <c r="H21" s="3">
        <f t="shared" si="1"/>
        <v>9.2079886855526514</v>
      </c>
      <c r="I21" s="3">
        <f t="shared" si="2"/>
        <v>1.0346666666666711</v>
      </c>
      <c r="J21" s="4">
        <f t="shared" si="5"/>
        <v>0.11236619657125173</v>
      </c>
      <c r="K21" s="10">
        <f t="shared" si="6"/>
        <v>2.3330000000000002</v>
      </c>
      <c r="L21" s="10">
        <f t="shared" si="7"/>
        <v>0.75</v>
      </c>
      <c r="M21" s="4">
        <f t="shared" si="3"/>
        <v>62.33523760339434</v>
      </c>
      <c r="N21" s="14">
        <f t="shared" si="4"/>
        <v>6.494721770208778E-3</v>
      </c>
      <c r="P21" s="2">
        <v>-1.8375106284315899E-2</v>
      </c>
      <c r="Q21" s="2">
        <v>1.879404701664104E-2</v>
      </c>
      <c r="R21" s="2">
        <v>-5.8454371257089617E-3</v>
      </c>
      <c r="S21" s="2">
        <v>1.5883935344824253E-3</v>
      </c>
      <c r="T21" s="2">
        <v>6.494721770208778E-3</v>
      </c>
    </row>
    <row r="22" spans="1:20" x14ac:dyDescent="0.25">
      <c r="A22" s="6" t="s">
        <v>29</v>
      </c>
      <c r="B22" s="10">
        <v>1.956</v>
      </c>
      <c r="C22" s="10">
        <v>1.573</v>
      </c>
      <c r="D22" s="10">
        <v>1.92</v>
      </c>
      <c r="E22" s="10">
        <v>1.9510000000000001</v>
      </c>
      <c r="F22" s="3">
        <f t="shared" si="9"/>
        <v>0.34699999999999998</v>
      </c>
      <c r="G22" s="3">
        <f t="shared" si="10"/>
        <v>3.1000000000000139E-2</v>
      </c>
      <c r="H22" s="3">
        <f t="shared" si="1"/>
        <v>0.14871641023443191</v>
      </c>
      <c r="I22" s="3">
        <f t="shared" si="2"/>
        <v>4.133333333333352E-2</v>
      </c>
      <c r="J22" s="4">
        <f t="shared" si="5"/>
        <v>0.27793390970221071</v>
      </c>
      <c r="K22" s="10">
        <f t="shared" si="6"/>
        <v>2.3330000000000002</v>
      </c>
      <c r="L22" s="10">
        <f t="shared" si="7"/>
        <v>0.75</v>
      </c>
      <c r="M22" s="4">
        <f t="shared" si="3"/>
        <v>1.9509553850769299</v>
      </c>
      <c r="N22" s="14">
        <f t="shared" si="4"/>
        <v>-2.5790464841871511E-3</v>
      </c>
      <c r="P22" s="2">
        <v>-2.4738280660801752E-2</v>
      </c>
      <c r="Q22" s="2">
        <v>-5.7305595163190714E-3</v>
      </c>
      <c r="R22" s="2">
        <v>-8.8896099041554637E-3</v>
      </c>
      <c r="S22" s="2">
        <v>-5.0880656752589739E-3</v>
      </c>
      <c r="T22" s="2">
        <v>-2.5790464841871511E-3</v>
      </c>
    </row>
    <row r="23" spans="1:20" x14ac:dyDescent="0.25">
      <c r="A23" s="6" t="s">
        <v>30</v>
      </c>
      <c r="B23" s="10">
        <v>93.441999999999993</v>
      </c>
      <c r="C23" s="10">
        <v>93.584000000000003</v>
      </c>
      <c r="D23" s="10">
        <v>93.418000000000006</v>
      </c>
      <c r="E23" s="10">
        <v>93.474999999999994</v>
      </c>
      <c r="F23" s="11">
        <f t="shared" si="9"/>
        <v>-0.16599999999999682</v>
      </c>
      <c r="G23" s="11">
        <f t="shared" si="10"/>
        <v>5.6999999999987949E-2</v>
      </c>
      <c r="H23" s="11">
        <f t="shared" si="1"/>
        <v>-7.1143873483905551E-2</v>
      </c>
      <c r="I23" s="11">
        <f t="shared" si="2"/>
        <v>7.5999999999983928E-2</v>
      </c>
      <c r="J23" s="16">
        <f t="shared" si="5"/>
        <v>-1.0682578313250957</v>
      </c>
      <c r="K23" s="10">
        <f t="shared" si="6"/>
        <v>2.3330000000000002</v>
      </c>
      <c r="L23" s="10">
        <f t="shared" si="7"/>
        <v>0.75</v>
      </c>
      <c r="M23" s="4">
        <f t="shared" si="3"/>
        <v>93.475021343162041</v>
      </c>
      <c r="N23" s="5">
        <f t="shared" si="4"/>
        <v>3.5338865993929771E-4</v>
      </c>
      <c r="P23" s="2">
        <v>-1.9342175187573516E-4</v>
      </c>
      <c r="Q23" s="2">
        <v>-3.837640858474705E-4</v>
      </c>
      <c r="R23" s="2">
        <v>4.1658231481791385E-4</v>
      </c>
      <c r="S23" s="2">
        <v>3.7851384802356681E-4</v>
      </c>
      <c r="T23" s="2">
        <v>3.5338865993929771E-4</v>
      </c>
    </row>
    <row r="24" spans="1:20" x14ac:dyDescent="0.25">
      <c r="A24" s="6" t="s">
        <v>2</v>
      </c>
      <c r="B24" s="10">
        <v>259.40699999999998</v>
      </c>
      <c r="C24" s="10">
        <v>202.44200000000001</v>
      </c>
      <c r="D24" s="10">
        <v>256.274</v>
      </c>
      <c r="E24" s="10">
        <v>258.93799999999999</v>
      </c>
      <c r="F24" s="3">
        <f t="shared" si="9"/>
        <v>53.831999999999994</v>
      </c>
      <c r="G24" s="3">
        <f t="shared" si="10"/>
        <v>2.6639999999999873</v>
      </c>
      <c r="H24" s="3">
        <f t="shared" si="1"/>
        <v>23.071186731239017</v>
      </c>
      <c r="I24" s="3">
        <f t="shared" si="2"/>
        <v>3.5519999999999832</v>
      </c>
      <c r="J24" s="4">
        <f t="shared" si="5"/>
        <v>0.15395827017387356</v>
      </c>
      <c r="K24" s="10">
        <f t="shared" si="6"/>
        <v>2.3330000000000002</v>
      </c>
      <c r="L24" s="10">
        <f t="shared" si="7"/>
        <v>0.75</v>
      </c>
      <c r="M24" s="4">
        <f t="shared" si="3"/>
        <v>258.93107864398064</v>
      </c>
      <c r="N24" s="14">
        <f t="shared" si="4"/>
        <v>-1.8346511698579516E-3</v>
      </c>
      <c r="P24" s="2">
        <v>-1.9486096576854836E-2</v>
      </c>
      <c r="Q24" s="2">
        <v>2.7484486852611349E-3</v>
      </c>
      <c r="R24" s="2">
        <v>-9.2165201968805576E-3</v>
      </c>
      <c r="S24" s="2">
        <v>-4.7696111444573194E-3</v>
      </c>
      <c r="T24" s="2">
        <v>-1.8346511698579516E-3</v>
      </c>
    </row>
    <row r="25" spans="1:20" x14ac:dyDescent="0.25">
      <c r="A25" s="6" t="s">
        <v>31</v>
      </c>
      <c r="B25" s="1">
        <v>10.273999999999999</v>
      </c>
      <c r="C25" s="1">
        <v>6.7709999999999999</v>
      </c>
      <c r="D25" s="1">
        <v>10.010999999999999</v>
      </c>
      <c r="E25" s="1">
        <v>10.09</v>
      </c>
      <c r="F25" s="3">
        <f t="shared" ref="F25:F27" si="11">D25-C25</f>
        <v>3.2399999999999993</v>
      </c>
      <c r="G25" s="3">
        <f>E25-D25</f>
        <v>7.9000000000000625E-2</v>
      </c>
      <c r="H25" s="3">
        <f t="shared" ref="H25:H27" si="12">F25/2.3333</f>
        <v>1.3885912655895081</v>
      </c>
      <c r="I25" s="3">
        <f t="shared" si="2"/>
        <v>0.10533333333333417</v>
      </c>
      <c r="J25" s="4">
        <f t="shared" si="5"/>
        <v>7.5856255144033546E-2</v>
      </c>
      <c r="K25" s="10">
        <f t="shared" si="6"/>
        <v>2.3330000000000002</v>
      </c>
      <c r="L25" s="10">
        <f t="shared" si="7"/>
        <v>0.75</v>
      </c>
      <c r="M25" s="4">
        <f t="shared" si="3"/>
        <v>10.089583422620322</v>
      </c>
      <c r="N25" s="14">
        <f t="shared" si="4"/>
        <v>-1.794983233206902E-2</v>
      </c>
      <c r="P25" s="2">
        <v>-3.6857081217014337E-2</v>
      </c>
      <c r="Q25" s="2">
        <v>-3.0681171915738045E-3</v>
      </c>
      <c r="R25" s="2">
        <v>-2.9167768388515154E-2</v>
      </c>
      <c r="S25" s="2">
        <v>-2.2409975583427149E-2</v>
      </c>
      <c r="T25" s="2">
        <v>-1.794983233206902E-2</v>
      </c>
    </row>
    <row r="26" spans="1:20" x14ac:dyDescent="0.25">
      <c r="A26" s="6" t="s">
        <v>33</v>
      </c>
      <c r="B26" s="1">
        <v>13.542</v>
      </c>
      <c r="C26" s="1">
        <v>9.1</v>
      </c>
      <c r="D26" s="1">
        <v>16.667999999999999</v>
      </c>
      <c r="E26" s="1">
        <v>13.699</v>
      </c>
      <c r="F26" s="3">
        <f t="shared" si="11"/>
        <v>7.5679999999999996</v>
      </c>
      <c r="G26" s="3">
        <f>E26-D26</f>
        <v>-2.9689999999999994</v>
      </c>
      <c r="H26" s="3">
        <f t="shared" si="12"/>
        <v>3.2434749067843827</v>
      </c>
      <c r="I26" s="3">
        <f t="shared" si="2"/>
        <v>-3.9586666666666659</v>
      </c>
      <c r="J26" s="4">
        <f t="shared" si="5"/>
        <v>-1.2205017089499646</v>
      </c>
      <c r="K26" s="10">
        <f t="shared" si="6"/>
        <v>2.3330000000000002</v>
      </c>
      <c r="L26" s="10">
        <f t="shared" si="7"/>
        <v>0.75</v>
      </c>
      <c r="M26" s="4">
        <f t="shared" si="3"/>
        <v>13.698026957527967</v>
      </c>
      <c r="N26" s="14">
        <f t="shared" si="4"/>
        <v>1.1521707098505902E-2</v>
      </c>
      <c r="P26" s="2">
        <v>0.21088602424050076</v>
      </c>
      <c r="Q26" s="2">
        <v>0.27076408705958926</v>
      </c>
      <c r="R26" s="2">
        <v>-8.3578097574315419E-3</v>
      </c>
      <c r="S26" s="2">
        <v>3.617802806385999E-3</v>
      </c>
      <c r="T26" s="2">
        <v>1.1521707098505902E-2</v>
      </c>
    </row>
    <row r="27" spans="1:20" x14ac:dyDescent="0.25">
      <c r="A27" s="6" t="s">
        <v>32</v>
      </c>
      <c r="B27">
        <v>127.372</v>
      </c>
      <c r="C27" s="1">
        <v>81.460999999999999</v>
      </c>
      <c r="D27" s="1">
        <v>126.27800000000001</v>
      </c>
      <c r="E27" s="1">
        <v>127.621</v>
      </c>
      <c r="F27" s="3">
        <f t="shared" si="11"/>
        <v>44.817000000000007</v>
      </c>
      <c r="G27" s="3">
        <f>E27-D27</f>
        <v>1.3429999999999893</v>
      </c>
      <c r="H27" s="3">
        <f t="shared" si="12"/>
        <v>19.207560108001548</v>
      </c>
      <c r="I27" s="3">
        <f t="shared" si="2"/>
        <v>1.7906666666666524</v>
      </c>
      <c r="J27" s="4">
        <f t="shared" si="5"/>
        <v>9.3227180162288842E-2</v>
      </c>
      <c r="K27" s="10">
        <f t="shared" si="6"/>
        <v>2.3330000000000002</v>
      </c>
      <c r="L27" s="10">
        <f t="shared" si="7"/>
        <v>0.75</v>
      </c>
      <c r="M27" s="4">
        <f t="shared" si="3"/>
        <v>127.6152377319676</v>
      </c>
      <c r="N27" s="14">
        <f t="shared" si="4"/>
        <v>1.9096640703419627E-3</v>
      </c>
      <c r="P27" s="2">
        <v>-2.1150564935751306E-2</v>
      </c>
      <c r="Q27" s="2">
        <v>1.6549165201173468E-2</v>
      </c>
      <c r="R27" s="2">
        <v>-1.0606646335117029E-2</v>
      </c>
      <c r="S27" s="2">
        <v>-3.0667003077320953E-3</v>
      </c>
      <c r="T27" s="2">
        <v>1.9096640703419627E-3</v>
      </c>
    </row>
    <row r="29" spans="1:20" x14ac:dyDescent="0.25">
      <c r="M29" s="8" t="s">
        <v>36</v>
      </c>
      <c r="N29" s="21">
        <f>SQRT((N6^2+N9^2+N10^2+N13^2+N14^2+N15^2+N19^2+N21^2+N22^2+N24^2+N25^2+N26^2+N27^2)/13)</f>
        <v>2.6265889999430254E-2</v>
      </c>
      <c r="P29" s="21">
        <v>6.4889378530364805E-2</v>
      </c>
      <c r="Q29" s="21">
        <v>8.2472852893796064E-2</v>
      </c>
      <c r="R29" s="21">
        <v>2.5363505857951399E-2</v>
      </c>
      <c r="S29" s="21">
        <v>2.5252074696459681E-2</v>
      </c>
      <c r="T29" s="21">
        <v>2.6265889999430254E-2</v>
      </c>
    </row>
  </sheetData>
  <mergeCells count="2">
    <mergeCell ref="H2:L2"/>
    <mergeCell ref="H3:L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Pyk</dc:creator>
  <cp:lastModifiedBy>Pyk</cp:lastModifiedBy>
  <dcterms:created xsi:type="dcterms:W3CDTF">2021-04-03T19:38:58Z</dcterms:created>
  <dcterms:modified xsi:type="dcterms:W3CDTF">2021-04-04T15:57:48Z</dcterms:modified>
</cp:coreProperties>
</file>